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web\site-devprom-ru\public\documents\"/>
    </mc:Choice>
  </mc:AlternateContent>
  <xr:revisionPtr revIDLastSave="0" documentId="13_ncr:1_{B21DE11E-12B5-4F14-85A8-AAA8E35D3967}" xr6:coauthVersionLast="47" xr6:coauthVersionMax="47" xr10:uidLastSave="{00000000-0000-0000-0000-000000000000}"/>
  <bookViews>
    <workbookView xWindow="-120" yWindow="-120" windowWidth="29040" windowHeight="15720" xr2:uid="{D106D1C9-1587-4611-886F-358ED7AED9E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E8" i="1"/>
  <c r="E4" i="1"/>
  <c r="G4" i="1"/>
  <c r="G8" i="1"/>
  <c r="E10" i="1" l="1"/>
  <c r="G10" i="1"/>
  <c r="C15" i="1" s="1"/>
  <c r="B15" i="1" l="1"/>
  <c r="B16" i="1" s="1"/>
  <c r="G12" i="1"/>
  <c r="C16" i="1" s="1"/>
  <c r="C17" i="1" s="1"/>
  <c r="B17" i="1" l="1"/>
  <c r="B19" i="1"/>
  <c r="B18" i="1"/>
</calcChain>
</file>

<file path=xl/sharedStrings.xml><?xml version="1.0" encoding="utf-8"?>
<sst xmlns="http://schemas.openxmlformats.org/spreadsheetml/2006/main" count="43" uniqueCount="35">
  <si>
    <t>Пользователей</t>
  </si>
  <si>
    <t>Итого</t>
  </si>
  <si>
    <t>1 год гарантийной тех. поддержки</t>
  </si>
  <si>
    <t>Техническая поддержка сроком на 1 год, начиная со 2-го года использования ПО</t>
  </si>
  <si>
    <t>Любой участник процесса</t>
  </si>
  <si>
    <t>Цена/мес.</t>
  </si>
  <si>
    <t>1 год</t>
  </si>
  <si>
    <t>2 года</t>
  </si>
  <si>
    <t>3 года</t>
  </si>
  <si>
    <t>4 года</t>
  </si>
  <si>
    <t>Стоимость владения, включая тех. поддержку</t>
  </si>
  <si>
    <t>Описание функциональности</t>
  </si>
  <si>
    <t>Временные лицензии</t>
  </si>
  <si>
    <t>Бессрочные/постоянные лицензии</t>
  </si>
  <si>
    <t>Организация совместной работы предоставляется бесплатно и без ограничений: база знаний, доски пожеланий и задач, управление по Scrum и Kanban, учет затраченного времени и отчеты. Полноценная замена Jira+Confluence, Redmine, YouTrack, Mantis, Bugzilla. Перейдите по ссылке, чтобы узнать подробнее...</t>
  </si>
  <si>
    <t>Ссылка на описание</t>
  </si>
  <si>
    <t>Ссылка</t>
  </si>
  <si>
    <t>Кастомизация ПО путем разработки программных скриптов, например, для реализации специфической автоматизации. Разработчику скриптов требуется лицензия. Перейдите по ссылке, чтобы узнать подробнее…</t>
  </si>
  <si>
    <t>Лицензия на модуль "Скриптовая автоматизация" для 1 пользователя-редактора</t>
  </si>
  <si>
    <t>Серверная лицензия на модуль "Организация поддержки программных продуктов"</t>
  </si>
  <si>
    <t>Серверная лицензия необходима для сбора обратной связи по Email и через сайт тех. поддержки, соблюдения SLA и управления ИТ-активами. Перейдите по ссылке, чтобы узнать подробнее…</t>
  </si>
  <si>
    <t>Функциональность для управления комплексными проектами (из нескольких команд), большим количеством проектов, унификации и тиражирования типовых настроек проектов (процессов). Перейдите по ссылке, чтобы узнать подробнее…</t>
  </si>
  <si>
    <t>Цена, руб.</t>
  </si>
  <si>
    <t>Роли в процессе</t>
  </si>
  <si>
    <t>Название лицензии</t>
  </si>
  <si>
    <t>∞</t>
  </si>
  <si>
    <t>Базовая функциональность Devprom ALM (трекер задач + база знаний), при установке на свой сервер</t>
  </si>
  <si>
    <t>Итого, руб.</t>
  </si>
  <si>
    <t>Возможны специальные условия для пакетов лицензий от 100 пользователей, а также безлимитные лицензии, то есть без ограничения по количеству лицензируемых пользователей. Напишите нам на info@devprom.ru для уточнения деталей</t>
  </si>
  <si>
    <t>Инженер по сопровождению, тестировщик, разработчик</t>
  </si>
  <si>
    <t>Инженер по сопровождению</t>
  </si>
  <si>
    <t>Функциональность разграничения доступа к данным разных проектов на основе ролей и детальных настроек прав доступа. Перейдите по ссылке, чтобы узнать подробнее…</t>
  </si>
  <si>
    <t>Функциональность ведение календаря отсутствий, праздничных дней, расписаний команд и расчета SLA с учетом рабочих расписаний сотрудников и т.п. Перейдите по ссылке, чтобы узнать подробнее…</t>
  </si>
  <si>
    <t>Итого/год</t>
  </si>
  <si>
    <t>5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</si>
</sst>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1"/>
      <color theme="0" tint="-0.34998626667073579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9" xfId="0" applyBorder="1" applyAlignment="1">
      <alignment wrapText="1"/>
    </xf>
    <xf numFmtId="0" fontId="0" fillId="0" borderId="9" xfId="0" applyBorder="1"/>
    <xf numFmtId="164" fontId="0" fillId="0" borderId="9" xfId="0" applyNumberFormat="1" applyBorder="1"/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/>
    <xf numFmtId="164" fontId="0" fillId="0" borderId="14" xfId="0" applyNumberFormat="1" applyBorder="1"/>
    <xf numFmtId="0" fontId="1" fillId="3" borderId="11" xfId="0" applyFont="1" applyFill="1" applyBorder="1" applyAlignment="1">
      <alignment horizontal="right" wrapText="1"/>
    </xf>
    <xf numFmtId="164" fontId="0" fillId="0" borderId="7" xfId="0" applyNumberFormat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20" xfId="0" applyBorder="1"/>
    <xf numFmtId="164" fontId="0" fillId="0" borderId="23" xfId="0" applyNumberFormat="1" applyBorder="1"/>
    <xf numFmtId="164" fontId="0" fillId="3" borderId="23" xfId="0" applyNumberFormat="1" applyFill="1" applyBorder="1"/>
    <xf numFmtId="164" fontId="0" fillId="0" borderId="24" xfId="0" applyNumberFormat="1" applyBorder="1"/>
    <xf numFmtId="0" fontId="2" fillId="0" borderId="12" xfId="1" applyBorder="1"/>
    <xf numFmtId="0" fontId="1" fillId="3" borderId="9" xfId="0" applyFont="1" applyFill="1" applyBorder="1" applyAlignment="1">
      <alignment wrapText="1"/>
    </xf>
    <xf numFmtId="0" fontId="1" fillId="3" borderId="9" xfId="0" applyFont="1" applyFill="1" applyBorder="1"/>
    <xf numFmtId="164" fontId="1" fillId="3" borderId="9" xfId="0" applyNumberFormat="1" applyFont="1" applyFill="1" applyBorder="1"/>
    <xf numFmtId="164" fontId="1" fillId="3" borderId="23" xfId="0" applyNumberFormat="1" applyFont="1" applyFill="1" applyBorder="1"/>
    <xf numFmtId="164" fontId="0" fillId="7" borderId="18" xfId="0" applyNumberFormat="1" applyFill="1" applyBorder="1"/>
    <xf numFmtId="164" fontId="0" fillId="7" borderId="9" xfId="0" applyNumberFormat="1" applyFill="1" applyBorder="1"/>
    <xf numFmtId="164" fontId="0" fillId="3" borderId="19" xfId="0" applyNumberFormat="1" applyFill="1" applyBorder="1"/>
    <xf numFmtId="0" fontId="3" fillId="0" borderId="18" xfId="0" applyFont="1" applyBorder="1" applyAlignment="1">
      <alignment horizontal="right"/>
    </xf>
    <xf numFmtId="164" fontId="4" fillId="0" borderId="18" xfId="0" applyNumberFormat="1" applyFont="1" applyBorder="1"/>
    <xf numFmtId="164" fontId="4" fillId="0" borderId="9" xfId="0" applyNumberFormat="1" applyFont="1" applyBorder="1"/>
    <xf numFmtId="0" fontId="0" fillId="4" borderId="2" xfId="0" applyFill="1" applyBorder="1" applyAlignment="1">
      <alignment horizontal="center"/>
    </xf>
    <xf numFmtId="0" fontId="1" fillId="2" borderId="22" xfId="0" applyFont="1" applyFill="1" applyBorder="1"/>
    <xf numFmtId="0" fontId="1" fillId="2" borderId="9" xfId="0" applyFont="1" applyFill="1" applyBorder="1"/>
    <xf numFmtId="0" fontId="1" fillId="2" borderId="23" xfId="0" applyFont="1" applyFill="1" applyBorder="1"/>
    <xf numFmtId="0" fontId="0" fillId="0" borderId="9" xfId="0" applyBorder="1" applyAlignment="1">
      <alignment horizontal="left" wrapText="1" indent="1"/>
    </xf>
    <xf numFmtId="0" fontId="0" fillId="0" borderId="23" xfId="0" applyBorder="1" applyAlignment="1">
      <alignment horizontal="left" wrapText="1" indent="1"/>
    </xf>
    <xf numFmtId="0" fontId="0" fillId="0" borderId="17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4" xfId="0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1" fillId="2" borderId="10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0" fillId="8" borderId="25" xfId="0" applyFill="1" applyBorder="1" applyAlignment="1">
      <alignment horizontal="left" vertical="center" wrapText="1" indent="1"/>
    </xf>
    <xf numFmtId="0" fontId="0" fillId="8" borderId="28" xfId="0" applyFill="1" applyBorder="1" applyAlignment="1">
      <alignment horizontal="left" vertical="center" wrapText="1" indent="1"/>
    </xf>
    <xf numFmtId="0" fontId="0" fillId="8" borderId="15" xfId="0" applyFill="1" applyBorder="1" applyAlignment="1">
      <alignment horizontal="left" vertical="center" wrapText="1" indent="1"/>
    </xf>
    <xf numFmtId="0" fontId="0" fillId="8" borderId="5" xfId="0" applyFill="1" applyBorder="1" applyAlignment="1">
      <alignment horizontal="left" vertical="center" wrapText="1" indent="1"/>
    </xf>
    <xf numFmtId="0" fontId="0" fillId="8" borderId="29" xfId="0" applyFill="1" applyBorder="1" applyAlignment="1">
      <alignment horizontal="left" vertical="center" wrapText="1" indent="1"/>
    </xf>
    <xf numFmtId="0" fontId="0" fillId="8" borderId="8" xfId="0" applyFill="1" applyBorder="1" applyAlignment="1">
      <alignment horizontal="left" vertical="center" wrapText="1" indent="1"/>
    </xf>
    <xf numFmtId="0" fontId="0" fillId="4" borderId="2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164" fontId="0" fillId="0" borderId="5" xfId="0" applyNumberFormat="1" applyBorder="1" applyAlignment="1">
      <alignment horizontal="right"/>
    </xf>
    <xf numFmtId="0" fontId="1" fillId="2" borderId="1" xfId="0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20" xfId="0" applyFont="1" applyFill="1" applyBorder="1" applyAlignment="1">
      <alignment horizontal="left" wrapText="1"/>
    </xf>
    <xf numFmtId="0" fontId="1" fillId="2" borderId="26" xfId="0" applyFont="1" applyFill="1" applyBorder="1" applyAlignment="1">
      <alignment horizontal="left" wrapText="1"/>
    </xf>
    <xf numFmtId="0" fontId="1" fillId="2" borderId="2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0" fillId="0" borderId="30" xfId="0" applyBorder="1" applyAlignment="1">
      <alignment horizontal="left" vertical="top" wrapText="1" indent="1"/>
    </xf>
    <xf numFmtId="0" fontId="0" fillId="0" borderId="31" xfId="0" applyBorder="1" applyAlignment="1">
      <alignment horizontal="left" vertical="top" wrapText="1" indent="1"/>
    </xf>
    <xf numFmtId="0" fontId="0" fillId="0" borderId="17" xfId="0" applyBorder="1" applyAlignment="1">
      <alignment horizontal="left" vertical="top" wrapText="1" inden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3" fillId="0" borderId="32" xfId="0" applyFont="1" applyBorder="1" applyAlignment="1">
      <alignment horizontal="right" vertical="top"/>
    </xf>
    <xf numFmtId="0" fontId="3" fillId="0" borderId="33" xfId="0" applyFont="1" applyBorder="1" applyAlignment="1">
      <alignment horizontal="right" vertical="top"/>
    </xf>
    <xf numFmtId="0" fontId="3" fillId="0" borderId="18" xfId="0" applyFont="1" applyBorder="1" applyAlignment="1">
      <alignment horizontal="right" vertical="top"/>
    </xf>
    <xf numFmtId="164" fontId="4" fillId="0" borderId="32" xfId="0" applyNumberFormat="1" applyFont="1" applyBorder="1" applyAlignment="1">
      <alignment horizontal="right" vertical="top"/>
    </xf>
    <xf numFmtId="164" fontId="0" fillId="7" borderId="32" xfId="0" applyNumberFormat="1" applyFill="1" applyBorder="1" applyAlignment="1">
      <alignment horizontal="right" vertical="top"/>
    </xf>
    <xf numFmtId="164" fontId="0" fillId="3" borderId="32" xfId="0" applyNumberFormat="1" applyFill="1" applyBorder="1" applyAlignment="1">
      <alignment horizontal="right" vertical="top"/>
    </xf>
    <xf numFmtId="164" fontId="4" fillId="0" borderId="33" xfId="0" applyNumberFormat="1" applyFont="1" applyBorder="1" applyAlignment="1">
      <alignment horizontal="right" vertical="top"/>
    </xf>
    <xf numFmtId="164" fontId="0" fillId="7" borderId="33" xfId="0" applyNumberFormat="1" applyFill="1" applyBorder="1" applyAlignment="1">
      <alignment horizontal="right" vertical="top"/>
    </xf>
    <xf numFmtId="164" fontId="0" fillId="3" borderId="33" xfId="0" applyNumberFormat="1" applyFill="1" applyBorder="1" applyAlignment="1">
      <alignment horizontal="right" vertical="top"/>
    </xf>
    <xf numFmtId="164" fontId="4" fillId="0" borderId="18" xfId="0" applyNumberFormat="1" applyFont="1" applyBorder="1" applyAlignment="1">
      <alignment horizontal="right" vertical="top"/>
    </xf>
    <xf numFmtId="164" fontId="0" fillId="7" borderId="18" xfId="0" applyNumberFormat="1" applyFill="1" applyBorder="1" applyAlignment="1">
      <alignment horizontal="right" vertical="top"/>
    </xf>
    <xf numFmtId="164" fontId="0" fillId="3" borderId="18" xfId="0" applyNumberFormat="1" applyFill="1" applyBorder="1" applyAlignment="1">
      <alignment horizontal="right" vertical="top"/>
    </xf>
    <xf numFmtId="164" fontId="0" fillId="0" borderId="0" xfId="0" applyNumberFormat="1" applyBorder="1" applyAlignment="1">
      <alignment wrapText="1"/>
    </xf>
    <xf numFmtId="164" fontId="0" fillId="0" borderId="0" xfId="0" applyNumberFormat="1" applyBorder="1"/>
    <xf numFmtId="0" fontId="0" fillId="0" borderId="0" xfId="0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ocs.myalm.ru/4795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docs.myalm.ru/4652.html" TargetMode="External"/><Relationship Id="rId1" Type="http://schemas.openxmlformats.org/officeDocument/2006/relationships/hyperlink" Target="https://docs.myalm.ru/4702.html" TargetMode="External"/><Relationship Id="rId6" Type="http://schemas.openxmlformats.org/officeDocument/2006/relationships/hyperlink" Target="https://docs.myalm.ru/4701.html" TargetMode="External"/><Relationship Id="rId5" Type="http://schemas.openxmlformats.org/officeDocument/2006/relationships/hyperlink" Target="http://docs.myalm.ru/4704.html" TargetMode="External"/><Relationship Id="rId4" Type="http://schemas.openxmlformats.org/officeDocument/2006/relationships/hyperlink" Target="http://docs.myalm.ru/494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7D0E-E7C3-49CA-B132-F8343E32AF32}">
  <dimension ref="A1:I19"/>
  <sheetViews>
    <sheetView tabSelected="1" workbookViewId="0">
      <selection activeCell="A3" sqref="A3"/>
    </sheetView>
  </sheetViews>
  <sheetFormatPr defaultRowHeight="15" x14ac:dyDescent="0.25"/>
  <cols>
    <col min="1" max="1" width="54.85546875" style="1" customWidth="1"/>
    <col min="2" max="2" width="21" style="1" customWidth="1"/>
    <col min="3" max="3" width="10" customWidth="1"/>
    <col min="4" max="4" width="12.140625" customWidth="1"/>
    <col min="5" max="5" width="20.5703125" customWidth="1"/>
    <col min="6" max="6" width="12.140625" customWidth="1"/>
    <col min="7" max="7" width="21.28515625" customWidth="1"/>
    <col min="8" max="8" width="138.28515625" customWidth="1"/>
    <col min="9" max="9" width="11.85546875" customWidth="1"/>
  </cols>
  <sheetData>
    <row r="1" spans="1:9" x14ac:dyDescent="0.25">
      <c r="A1" s="53" t="s">
        <v>24</v>
      </c>
      <c r="B1" s="55" t="s">
        <v>23</v>
      </c>
      <c r="C1" s="57" t="s">
        <v>0</v>
      </c>
      <c r="D1" s="59" t="s">
        <v>12</v>
      </c>
      <c r="E1" s="59"/>
      <c r="F1" s="60" t="s">
        <v>13</v>
      </c>
      <c r="G1" s="60"/>
      <c r="H1" s="61" t="s">
        <v>11</v>
      </c>
      <c r="I1" s="42" t="s">
        <v>15</v>
      </c>
    </row>
    <row r="2" spans="1:9" s="14" customFormat="1" x14ac:dyDescent="0.25">
      <c r="A2" s="54"/>
      <c r="B2" s="56"/>
      <c r="C2" s="58"/>
      <c r="D2" s="30" t="s">
        <v>5</v>
      </c>
      <c r="E2" s="31" t="s">
        <v>33</v>
      </c>
      <c r="F2" s="31" t="s">
        <v>22</v>
      </c>
      <c r="G2" s="32" t="s">
        <v>27</v>
      </c>
      <c r="H2" s="62"/>
      <c r="I2" s="43"/>
    </row>
    <row r="3" spans="1:9" ht="45.75" x14ac:dyDescent="0.3">
      <c r="A3" s="35" t="s">
        <v>26</v>
      </c>
      <c r="B3" s="13" t="s">
        <v>4</v>
      </c>
      <c r="C3" s="26" t="s">
        <v>25</v>
      </c>
      <c r="D3" s="27">
        <v>0</v>
      </c>
      <c r="E3" s="23">
        <v>0</v>
      </c>
      <c r="F3" s="27">
        <v>0</v>
      </c>
      <c r="G3" s="25">
        <v>0</v>
      </c>
      <c r="H3" s="33" t="s">
        <v>14</v>
      </c>
      <c r="I3" s="18" t="s">
        <v>16</v>
      </c>
    </row>
    <row r="4" spans="1:9" ht="30" x14ac:dyDescent="0.25">
      <c r="A4" s="63" t="s">
        <v>19</v>
      </c>
      <c r="B4" s="66" t="s">
        <v>29</v>
      </c>
      <c r="C4" s="69" t="s">
        <v>25</v>
      </c>
      <c r="D4" s="72">
        <v>13700</v>
      </c>
      <c r="E4" s="73">
        <f>D4*12</f>
        <v>164400</v>
      </c>
      <c r="F4" s="72">
        <v>370000</v>
      </c>
      <c r="G4" s="74">
        <f t="shared" ref="G4" si="0">F4</f>
        <v>370000</v>
      </c>
      <c r="H4" s="34" t="s">
        <v>20</v>
      </c>
      <c r="I4" s="18" t="s">
        <v>16</v>
      </c>
    </row>
    <row r="5" spans="1:9" ht="30" x14ac:dyDescent="0.25">
      <c r="A5" s="64"/>
      <c r="B5" s="67"/>
      <c r="C5" s="70"/>
      <c r="D5" s="75"/>
      <c r="E5" s="76"/>
      <c r="F5" s="75"/>
      <c r="G5" s="77"/>
      <c r="H5" s="34" t="s">
        <v>31</v>
      </c>
      <c r="I5" s="18" t="s">
        <v>16</v>
      </c>
    </row>
    <row r="6" spans="1:9" ht="30" x14ac:dyDescent="0.25">
      <c r="A6" s="64"/>
      <c r="B6" s="67"/>
      <c r="C6" s="70"/>
      <c r="D6" s="75"/>
      <c r="E6" s="76"/>
      <c r="F6" s="75"/>
      <c r="G6" s="77"/>
      <c r="H6" s="34" t="s">
        <v>32</v>
      </c>
      <c r="I6" s="18" t="s">
        <v>16</v>
      </c>
    </row>
    <row r="7" spans="1:9" ht="30" x14ac:dyDescent="0.25">
      <c r="A7" s="65"/>
      <c r="B7" s="68"/>
      <c r="C7" s="71"/>
      <c r="D7" s="78"/>
      <c r="E7" s="79"/>
      <c r="F7" s="78"/>
      <c r="G7" s="80"/>
      <c r="H7" s="34" t="s">
        <v>21</v>
      </c>
      <c r="I7" s="18" t="s">
        <v>16</v>
      </c>
    </row>
    <row r="8" spans="1:9" ht="30" x14ac:dyDescent="0.25">
      <c r="A8" s="36" t="s">
        <v>18</v>
      </c>
      <c r="B8" s="3" t="s">
        <v>30</v>
      </c>
      <c r="C8" s="4">
        <v>1</v>
      </c>
      <c r="D8" s="28">
        <v>3300</v>
      </c>
      <c r="E8" s="24">
        <f>C8*D8*12</f>
        <v>39600</v>
      </c>
      <c r="F8" s="28">
        <v>90000</v>
      </c>
      <c r="G8" s="16">
        <f t="shared" ref="G8" si="1">C8*F8</f>
        <v>90000</v>
      </c>
      <c r="H8" s="34" t="s">
        <v>17</v>
      </c>
      <c r="I8" s="18" t="s">
        <v>16</v>
      </c>
    </row>
    <row r="9" spans="1:9" ht="27" customHeight="1" x14ac:dyDescent="0.25">
      <c r="A9" s="36" t="s">
        <v>2</v>
      </c>
      <c r="B9" s="3"/>
      <c r="C9" s="4"/>
      <c r="D9" s="28">
        <v>0</v>
      </c>
      <c r="E9" s="24">
        <v>0</v>
      </c>
      <c r="F9" s="28">
        <v>0</v>
      </c>
      <c r="G9" s="16">
        <v>0</v>
      </c>
      <c r="H9" s="44" t="s">
        <v>28</v>
      </c>
      <c r="I9" s="45"/>
    </row>
    <row r="10" spans="1:9" x14ac:dyDescent="0.25">
      <c r="A10" s="10" t="s">
        <v>1</v>
      </c>
      <c r="B10" s="19"/>
      <c r="C10" s="20"/>
      <c r="D10" s="21"/>
      <c r="E10" s="21">
        <f>SUM(E3:E9)</f>
        <v>204000</v>
      </c>
      <c r="F10" s="21"/>
      <c r="G10" s="22">
        <f t="shared" ref="G10" si="2">SUM(G3:G9)</f>
        <v>460000</v>
      </c>
      <c r="H10" s="46"/>
      <c r="I10" s="47"/>
    </row>
    <row r="11" spans="1:9" x14ac:dyDescent="0.25">
      <c r="A11" s="6"/>
      <c r="B11" s="3"/>
      <c r="C11" s="4"/>
      <c r="D11" s="5"/>
      <c r="E11" s="5"/>
      <c r="F11" s="5"/>
      <c r="G11" s="15"/>
      <c r="H11" s="46"/>
      <c r="I11" s="47"/>
    </row>
    <row r="12" spans="1:9" ht="30.75" customHeight="1" thickBot="1" x14ac:dyDescent="0.3">
      <c r="A12" s="39" t="s">
        <v>3</v>
      </c>
      <c r="B12" s="7"/>
      <c r="C12" s="8"/>
      <c r="D12" s="9">
        <v>0</v>
      </c>
      <c r="E12" s="9">
        <v>0</v>
      </c>
      <c r="F12" s="9"/>
      <c r="G12" s="17">
        <f>G10*0.3</f>
        <v>138000</v>
      </c>
      <c r="H12" s="48"/>
      <c r="I12" s="49"/>
    </row>
    <row r="13" spans="1:9" ht="15.75" thickBot="1" x14ac:dyDescent="0.3">
      <c r="D13" s="2"/>
      <c r="E13" s="2"/>
      <c r="F13" s="2"/>
    </row>
    <row r="14" spans="1:9" ht="23.25" customHeight="1" x14ac:dyDescent="0.25">
      <c r="A14" s="12" t="s">
        <v>10</v>
      </c>
      <c r="B14" s="29" t="s">
        <v>12</v>
      </c>
      <c r="C14" s="50" t="s">
        <v>13</v>
      </c>
      <c r="D14" s="50"/>
      <c r="E14" s="51"/>
      <c r="F14" s="2"/>
    </row>
    <row r="15" spans="1:9" x14ac:dyDescent="0.25">
      <c r="A15" s="37" t="s">
        <v>6</v>
      </c>
      <c r="B15" s="81">
        <f>E10</f>
        <v>204000</v>
      </c>
      <c r="C15" s="52">
        <f>G10</f>
        <v>460000</v>
      </c>
      <c r="D15" s="52"/>
      <c r="E15" s="52"/>
      <c r="F15" s="2"/>
    </row>
    <row r="16" spans="1:9" x14ac:dyDescent="0.25">
      <c r="A16" s="37" t="s">
        <v>7</v>
      </c>
      <c r="B16" s="81">
        <f>B15*2</f>
        <v>408000</v>
      </c>
      <c r="C16" s="52">
        <f>C15+G12</f>
        <v>598000</v>
      </c>
      <c r="D16" s="52"/>
      <c r="E16" s="52"/>
      <c r="F16" s="2"/>
    </row>
    <row r="17" spans="1:6" x14ac:dyDescent="0.25">
      <c r="A17" s="37" t="s">
        <v>8</v>
      </c>
      <c r="B17" s="81">
        <f>B15*3</f>
        <v>612000</v>
      </c>
      <c r="C17" s="52">
        <f>C16+G12</f>
        <v>736000</v>
      </c>
      <c r="D17" s="52"/>
      <c r="E17" s="52"/>
      <c r="F17" s="2"/>
    </row>
    <row r="18" spans="1:6" s="83" customFormat="1" x14ac:dyDescent="0.25">
      <c r="A18" s="37" t="s">
        <v>9</v>
      </c>
      <c r="B18" s="81">
        <f>B15*4</f>
        <v>816000</v>
      </c>
      <c r="C18" s="52">
        <f>C17+G12</f>
        <v>874000</v>
      </c>
      <c r="D18" s="52"/>
      <c r="E18" s="52"/>
      <c r="F18" s="82"/>
    </row>
    <row r="19" spans="1:6" ht="15.75" thickBot="1" x14ac:dyDescent="0.3">
      <c r="A19" s="38" t="s">
        <v>34</v>
      </c>
      <c r="B19" s="11">
        <f>B15*5</f>
        <v>1020000</v>
      </c>
      <c r="C19" s="40">
        <f>C18+G12</f>
        <v>1012000</v>
      </c>
      <c r="D19" s="40"/>
      <c r="E19" s="41"/>
      <c r="F19" s="2"/>
    </row>
  </sheetData>
  <mergeCells count="21">
    <mergeCell ref="A4:A7"/>
    <mergeCell ref="B4:B7"/>
    <mergeCell ref="C4:C7"/>
    <mergeCell ref="D4:D7"/>
    <mergeCell ref="E4:E7"/>
    <mergeCell ref="A1:A2"/>
    <mergeCell ref="B1:B2"/>
    <mergeCell ref="C1:C2"/>
    <mergeCell ref="D1:E1"/>
    <mergeCell ref="F1:G1"/>
    <mergeCell ref="C19:E19"/>
    <mergeCell ref="I1:I2"/>
    <mergeCell ref="H9:I12"/>
    <mergeCell ref="C14:E14"/>
    <mergeCell ref="C15:E15"/>
    <mergeCell ref="C16:E16"/>
    <mergeCell ref="C17:E17"/>
    <mergeCell ref="H1:H2"/>
    <mergeCell ref="F4:F7"/>
    <mergeCell ref="G4:G7"/>
    <mergeCell ref="C18:E18"/>
  </mergeCells>
  <hyperlinks>
    <hyperlink ref="I3" r:id="rId1" xr:uid="{9F926DF1-4213-4286-BB75-B46067AD3F79}"/>
    <hyperlink ref="I8" r:id="rId2" location="5702" xr:uid="{393EEC8D-B242-4DEC-BAF0-9D824DD2EEE9}"/>
    <hyperlink ref="I4" r:id="rId3" xr:uid="{C0A1CFC4-7CE8-4FCA-A97E-9C8E97B8767C}"/>
    <hyperlink ref="I5" r:id="rId4" location="4577" xr:uid="{7036BB27-00E0-4C70-AEDC-9670CF8FED18}"/>
    <hyperlink ref="I6" r:id="rId5" xr:uid="{9B37E3F7-0926-4741-AEF1-77D23E63040A}"/>
    <hyperlink ref="I7" r:id="rId6" xr:uid="{A641E42D-E499-4733-B4CB-AE1DBC2EB715}"/>
  </hyperlinks>
  <pageMargins left="0.7" right="0.7" top="0.75" bottom="0.75" header="0.3" footer="0.3"/>
  <pageSetup paperSize="9" orientation="portrait" horizontalDpi="4294967293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ООО "Девпром"</Company>
  <LinksUpToDate>false</LinksUpToDate>
  <SharedDoc>false</SharedDoc>
  <HyperlinkBase>https://devprom.ru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Лицензии Devprom ALM</dc:title>
  <dc:creator>1</dc:creator>
  <cp:keywords>devprom</cp:keywords>
  <cp:lastModifiedBy>Evgeny Savitsky</cp:lastModifiedBy>
  <dcterms:created xsi:type="dcterms:W3CDTF">2023-07-13T07:21:19Z</dcterms:created>
  <dcterms:modified xsi:type="dcterms:W3CDTF">2026-03-09T07:31:23Z</dcterms:modified>
</cp:coreProperties>
</file>